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H\115 Hexam St, Cambridge\"/>
    </mc:Choice>
  </mc:AlternateContent>
  <bookViews>
    <workbookView xWindow="120" yWindow="30" windowWidth="10770" windowHeight="10110" activeTab="2"/>
  </bookViews>
  <sheets>
    <sheet name="Proforma" sheetId="1" r:id="rId1"/>
    <sheet name="Rent Roll" sheetId="2" r:id="rId2"/>
    <sheet name="Value Matrix" sheetId="3" r:id="rId3"/>
  </sheets>
  <definedNames>
    <definedName name="_xlnm.Print_Area" localSheetId="0">Proforma!$A$1:$F$46</definedName>
  </definedNames>
  <calcPr calcId="152511"/>
</workbook>
</file>

<file path=xl/calcChain.xml><?xml version="1.0" encoding="utf-8"?>
<calcChain xmlns="http://schemas.openxmlformats.org/spreadsheetml/2006/main">
  <c r="D6" i="3" l="1"/>
  <c r="F32" i="1"/>
  <c r="D26" i="1"/>
  <c r="E25" i="1"/>
  <c r="E23" i="1"/>
  <c r="E22" i="1"/>
  <c r="E21" i="1"/>
  <c r="E20" i="1"/>
  <c r="E19" i="1"/>
  <c r="E18" i="1"/>
  <c r="F19" i="1"/>
  <c r="F18" i="1"/>
  <c r="F22" i="1"/>
  <c r="F21" i="1"/>
  <c r="F20" i="1"/>
  <c r="D12" i="1"/>
  <c r="D10" i="1"/>
  <c r="D21" i="2"/>
  <c r="D13" i="1" l="1"/>
  <c r="D23" i="2"/>
  <c r="E11" i="1"/>
  <c r="E16" i="1"/>
  <c r="E17" i="1"/>
  <c r="F34" i="1"/>
  <c r="E24" i="1" l="1"/>
  <c r="F24" i="1"/>
  <c r="E26" i="1"/>
  <c r="E12" i="1"/>
  <c r="E10" i="1"/>
  <c r="E13" i="1" l="1"/>
  <c r="F25" i="1"/>
  <c r="F16" i="1"/>
  <c r="F17" i="1"/>
  <c r="D28" i="1"/>
  <c r="F26" i="1"/>
  <c r="F23" i="1"/>
  <c r="D12" i="3" l="1"/>
  <c r="F12" i="3" s="1"/>
  <c r="H12" i="3" s="1"/>
  <c r="D29" i="3"/>
  <c r="F29" i="3" s="1"/>
  <c r="H29" i="3" s="1"/>
  <c r="D21" i="3"/>
  <c r="F21" i="3" s="1"/>
  <c r="H21" i="3" s="1"/>
  <c r="D17" i="3"/>
  <c r="F17" i="3" s="1"/>
  <c r="H17" i="3" s="1"/>
  <c r="D28" i="3"/>
  <c r="F28" i="3" s="1"/>
  <c r="H28" i="3" s="1"/>
  <c r="D16" i="3"/>
  <c r="F16" i="3" s="1"/>
  <c r="H16" i="3" s="1"/>
  <c r="D18" i="3"/>
  <c r="F18" i="3" s="1"/>
  <c r="H18" i="3" s="1"/>
  <c r="D26" i="3"/>
  <c r="F26" i="3" s="1"/>
  <c r="H26" i="3" s="1"/>
  <c r="D15" i="3"/>
  <c r="F15" i="3" s="1"/>
  <c r="H15" i="3" s="1"/>
  <c r="D23" i="3"/>
  <c r="F23" i="3" s="1"/>
  <c r="H23" i="3" s="1"/>
  <c r="D25" i="3"/>
  <c r="F25" i="3" s="1"/>
  <c r="H25" i="3" s="1"/>
  <c r="D24" i="3"/>
  <c r="F24" i="3" s="1"/>
  <c r="H24" i="3" s="1"/>
  <c r="D20" i="3"/>
  <c r="F20" i="3" s="1"/>
  <c r="H20" i="3" s="1"/>
  <c r="D14" i="3"/>
  <c r="F14" i="3" s="1"/>
  <c r="H14" i="3" s="1"/>
  <c r="D22" i="3"/>
  <c r="F22" i="3" s="1"/>
  <c r="H22" i="3" s="1"/>
  <c r="D30" i="3"/>
  <c r="F30" i="3" s="1"/>
  <c r="H30" i="3" s="1"/>
  <c r="D19" i="3"/>
  <c r="F19" i="3" s="1"/>
  <c r="H19" i="3" s="1"/>
  <c r="D27" i="3"/>
  <c r="F27" i="3" s="1"/>
  <c r="H27" i="3" s="1"/>
  <c r="D7" i="3"/>
  <c r="F7" i="3" s="1"/>
  <c r="H7" i="3" s="1"/>
  <c r="D11" i="3"/>
  <c r="F11" i="3" s="1"/>
  <c r="H11" i="3" s="1"/>
  <c r="F6" i="3"/>
  <c r="H6" i="3" s="1"/>
  <c r="D10" i="3"/>
  <c r="F10" i="3" s="1"/>
  <c r="H10" i="3" s="1"/>
  <c r="D8" i="3"/>
  <c r="F8" i="3" s="1"/>
  <c r="H8" i="3" s="1"/>
  <c r="D9" i="3"/>
  <c r="F9" i="3" s="1"/>
  <c r="H9" i="3" s="1"/>
  <c r="D13" i="3"/>
  <c r="F13" i="3" s="1"/>
  <c r="H13" i="3" s="1"/>
</calcChain>
</file>

<file path=xl/sharedStrings.xml><?xml version="1.0" encoding="utf-8"?>
<sst xmlns="http://schemas.openxmlformats.org/spreadsheetml/2006/main" count="91" uniqueCount="89">
  <si>
    <t>CAP RATE</t>
  </si>
  <si>
    <t>N.O.I.</t>
  </si>
  <si>
    <t>PRICE</t>
  </si>
  <si>
    <t xml:space="preserve">       VALUE MATRIX</t>
  </si>
  <si>
    <t>Highlights</t>
  </si>
  <si>
    <t>Intersection</t>
  </si>
  <si>
    <t>Per Suite</t>
  </si>
  <si>
    <t>Revenue</t>
  </si>
  <si>
    <t>Budget</t>
  </si>
  <si>
    <t>Per Month</t>
  </si>
  <si>
    <t>Parking</t>
  </si>
  <si>
    <t>Laundry</t>
  </si>
  <si>
    <t>Building Type</t>
  </si>
  <si>
    <t>Gross Operating Income</t>
  </si>
  <si>
    <t>Number of Units</t>
  </si>
  <si>
    <t>Rental Value</t>
  </si>
  <si>
    <t>Operating Expenses</t>
  </si>
  <si>
    <t>Per Year</t>
  </si>
  <si>
    <t>% of GOI</t>
  </si>
  <si>
    <t>Property Size</t>
  </si>
  <si>
    <t>Insurance</t>
  </si>
  <si>
    <t>Repairs &amp; Maintenance</t>
  </si>
  <si>
    <t>Elevators</t>
  </si>
  <si>
    <t>Heating System</t>
  </si>
  <si>
    <t>Hot Water</t>
  </si>
  <si>
    <t>Total Expenses</t>
  </si>
  <si>
    <t>Net Operating Income</t>
  </si>
  <si>
    <t>Financing</t>
  </si>
  <si>
    <t>Financial Summary</t>
  </si>
  <si>
    <t>Price</t>
  </si>
  <si>
    <t>Legal Description</t>
  </si>
  <si>
    <t>Price Per Suite</t>
  </si>
  <si>
    <t>Capitalization Rate</t>
  </si>
  <si>
    <t>Treat as Clear</t>
  </si>
  <si>
    <t>Operating Statement - Proforma</t>
  </si>
  <si>
    <t>Rent Roll</t>
  </si>
  <si>
    <t>Unit No.</t>
  </si>
  <si>
    <t>Tenant Name</t>
  </si>
  <si>
    <t>No. Bdrms</t>
  </si>
  <si>
    <t>Monthly Total</t>
  </si>
  <si>
    <t>Gross Scheduled Income</t>
  </si>
  <si>
    <t>Superintendent</t>
  </si>
  <si>
    <t>Comments:</t>
  </si>
  <si>
    <t>Age</t>
  </si>
  <si>
    <t>Prepared by:</t>
  </si>
  <si>
    <t>Annual Rent</t>
  </si>
  <si>
    <t>Information contained herein has been obtained to the best of our efforts from the owners or from other reliable sources.  We have no reason to doublt its accuracy, but regret that we cannot guarantee it.  All properties subject to change, prior sale/lease or withdrawl without notice.</t>
  </si>
  <si>
    <t>PER BED</t>
  </si>
  <si>
    <t>Management (3.5%)</t>
  </si>
  <si>
    <t>Christopher Coupal, CCIM, Broker of Record, Principal</t>
  </si>
  <si>
    <t>John Markou, Broker, Principal</t>
  </si>
  <si>
    <t>115 Hexam Street</t>
  </si>
  <si>
    <t>Cambridge, Ontario</t>
  </si>
  <si>
    <t>115 Hexam Street, Cambridge</t>
  </si>
  <si>
    <t>Sandra Hitchcock</t>
  </si>
  <si>
    <t>Brian Cook &amp; Mike Wilson</t>
  </si>
  <si>
    <t>M. Johnson &amp; M Snook Sr.</t>
  </si>
  <si>
    <t>George Rendle</t>
  </si>
  <si>
    <t>Cathy &amp; Noel Lewis</t>
  </si>
  <si>
    <t>Glennis Payne</t>
  </si>
  <si>
    <t>Jim &amp; Elaine Taylor</t>
  </si>
  <si>
    <t>Linda Daniels</t>
  </si>
  <si>
    <t>Paul Schlosser</t>
  </si>
  <si>
    <t xml:space="preserve">Donna St. Louis </t>
  </si>
  <si>
    <t>TerryLynn Stanley</t>
  </si>
  <si>
    <t>Linda Levitt</t>
  </si>
  <si>
    <t>2 - 1 Bedroom Units</t>
  </si>
  <si>
    <t>6 - 2 Bedroom Units</t>
  </si>
  <si>
    <t>3 - 3 Bedroom Units</t>
  </si>
  <si>
    <t>.</t>
  </si>
  <si>
    <t>Less: Vacancy (2.4%)</t>
  </si>
  <si>
    <t>Surface</t>
  </si>
  <si>
    <t>None</t>
  </si>
  <si>
    <t>3 Storey walk-up</t>
  </si>
  <si>
    <t>Shared, coin operated</t>
  </si>
  <si>
    <t>Lt 21-23 Pl 189 Cambridge T/W 295838; Cambridge</t>
  </si>
  <si>
    <t>Taxes (2015)</t>
  </si>
  <si>
    <t>Water</t>
  </si>
  <si>
    <t>Hydro</t>
  </si>
  <si>
    <t>Gas</t>
  </si>
  <si>
    <t>Garbage</t>
  </si>
  <si>
    <t>Landscaping/Snow Removal</t>
  </si>
  <si>
    <t>$615 - $921</t>
  </si>
  <si>
    <t>Whitley Street</t>
  </si>
  <si>
    <t>Semi-solid construction</t>
  </si>
  <si>
    <t>Roof - approximately 15 years old</t>
  </si>
  <si>
    <t>Breakers</t>
  </si>
  <si>
    <t>0.368 acres</t>
  </si>
  <si>
    <t>Most units with newer tile &amp; carpet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</si>
</sst>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4" formatCode="_(&quot;$&quot;* #,##0.00_);_(&quot;$&quot;* \(#,##0.00\);_(&quot;$&quot;* &quot;-&quot;??_);_(@_)"/>
    <numFmt numFmtId="164" formatCode="_(&quot;$&quot;* #,##0_);_(&quot;$&quot;* \(#,##0\);_(&quot;$&quot;* &quot;-&quot;??_);_(@_)"/>
    <numFmt numFmtId="165" formatCode="0.0%"/>
    <numFmt numFmtId="166" formatCode="#,##0.00;[Red]#,##0.00"/>
    <numFmt numFmtId="167" formatCode="&quot;$&quot;#,##0.00;[Red]&quot;$&quot;#,##0.00"/>
    <numFmt numFmtId="168" formatCode="mmmm\ d\,\ yyyy"/>
    <numFmt numFmtId="169" formatCode="&quot;$&quot;#,##0;[Red]&quot;$&quot;#,##0"/>
    <numFmt numFmtId="170" formatCode="[$-409]mmmm\-yy;@"/>
    <numFmt numFmtId="171" formatCode="&quot;$&quot;#,##0.00"/>
  </numFmts>
  <fonts count="16" x14ac:knownFonts="1">
    <font>
      <sz val="10"/>
      <name val="Arial"/>
    </font>
    <font>
      <sz val="10"/>
      <name val="Arial"/>
      <family val="2"/>
    </font>
    <font>
      <b/>
      <sz val="10"/>
      <name val="Arial"/>
      <family val="2"/>
    </font>
    <font>
      <b/>
      <i/>
      <sz val="12"/>
      <color indexed="9"/>
      <name val="Arial"/>
      <family val="2"/>
    </font>
    <font>
      <b/>
      <i/>
      <sz val="12"/>
      <color indexed="9"/>
      <name val="Times New Roman"/>
      <family val="1"/>
    </font>
    <font>
      <b/>
      <sz val="14"/>
      <name val="Arial"/>
      <family val="2"/>
    </font>
    <font>
      <sz val="10"/>
      <color indexed="8"/>
      <name val="Arial"/>
      <family val="2"/>
    </font>
    <font>
      <sz val="14"/>
      <name val="Arial"/>
      <family val="2"/>
    </font>
    <font>
      <sz val="12"/>
      <name val="Arial"/>
      <family val="2"/>
    </font>
    <font>
      <sz val="8"/>
      <name val="Arial"/>
      <family val="2"/>
    </font>
    <font>
      <b/>
      <sz val="14"/>
      <name val="Tahoma"/>
      <family val="2"/>
    </font>
    <font>
      <sz val="10"/>
      <name val="Arial"/>
      <family val="2"/>
    </font>
    <font>
      <sz val="8"/>
      <name val="Arial"/>
      <family val="2"/>
    </font>
    <font>
      <sz val="10"/>
      <name val="Arial"/>
      <family val="2"/>
    </font>
    <font>
      <b/>
      <sz val="18"/>
      <color rgb="FFE5322C"/>
      <name val="Tahoma"/>
      <family val="2"/>
    </font>
    <font>
      <sz val="10"/>
      <color rgb="FFE5322C"/>
      <name val="Arial"/>
      <family val="2"/>
    </font>
  </fonts>
  <fills count="5">
    <fill>
      <patternFill patternType="none"/>
    </fill>
    <fill>
      <patternFill patternType="gray125"/>
    </fill>
    <fill>
      <patternFill patternType="solid">
        <fgColor indexed="9"/>
        <bgColor indexed="64"/>
      </patternFill>
    </fill>
    <fill>
      <patternFill patternType="solid">
        <fgColor rgb="FFE4303D"/>
        <bgColor indexed="64"/>
      </patternFill>
    </fill>
    <fill>
      <patternFill patternType="solid">
        <fgColor rgb="FFE5322C"/>
        <bgColor indexed="64"/>
      </patternFill>
    </fill>
  </fills>
  <borders count="10">
    <border>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cellStyleXfs>
  <cellXfs count="62">
    <xf numFmtId="0" fontId="0" fillId="0" borderId="0" xfId="0"/>
    <xf numFmtId="0" fontId="0" fillId="0" borderId="0" xfId="0" applyAlignment="1">
      <alignment horizontal="center"/>
    </xf>
    <xf numFmtId="44" fontId="0" fillId="0" borderId="0" xfId="0" applyNumberFormat="1"/>
    <xf numFmtId="0" fontId="5" fillId="0" borderId="0" xfId="0" applyFont="1"/>
    <xf numFmtId="0" fontId="7" fillId="0" borderId="0" xfId="0" applyFont="1"/>
    <xf numFmtId="0" fontId="0" fillId="0" borderId="0" xfId="0" applyAlignment="1">
      <alignment horizontal="right"/>
    </xf>
    <xf numFmtId="0" fontId="7" fillId="0" borderId="0" xfId="0" applyFont="1" applyAlignment="1">
      <alignment horizontal="right"/>
    </xf>
    <xf numFmtId="0" fontId="8" fillId="0" borderId="0" xfId="0" applyFont="1" applyAlignment="1">
      <alignment horizontal="centerContinuous"/>
    </xf>
    <xf numFmtId="0" fontId="8" fillId="0" borderId="0" xfId="0" applyFont="1"/>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168" fontId="0" fillId="0" borderId="0" xfId="0" applyNumberFormat="1"/>
    <xf numFmtId="170" fontId="2" fillId="0" borderId="0" xfId="0" applyNumberFormat="1"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2" borderId="4" xfId="0"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10" fontId="0" fillId="2" borderId="4" xfId="0" applyNumberFormat="1" applyFill="1" applyBorder="1" applyAlignment="1">
      <alignment horizontal="center"/>
    </xf>
    <xf numFmtId="10" fontId="0" fillId="2" borderId="0" xfId="0" applyNumberFormat="1" applyFill="1" applyBorder="1" applyAlignment="1">
      <alignment horizontal="center"/>
    </xf>
    <xf numFmtId="164" fontId="0" fillId="2" borderId="0" xfId="1" applyNumberFormat="1" applyFont="1" applyFill="1" applyBorder="1" applyAlignment="1">
      <alignment horizontal="center"/>
    </xf>
    <xf numFmtId="164" fontId="0" fillId="2" borderId="5" xfId="1" applyNumberFormat="1" applyFont="1" applyFill="1" applyBorder="1" applyAlignment="1">
      <alignment horizontal="center"/>
    </xf>
    <xf numFmtId="10" fontId="0" fillId="2" borderId="4" xfId="2" applyNumberFormat="1" applyFont="1" applyFill="1" applyBorder="1" applyAlignment="1">
      <alignment horizontal="center"/>
    </xf>
    <xf numFmtId="10" fontId="0" fillId="2" borderId="0" xfId="2" applyNumberFormat="1" applyFont="1" applyFill="1" applyBorder="1" applyAlignment="1">
      <alignment horizontal="center"/>
    </xf>
    <xf numFmtId="10" fontId="6" fillId="2" borderId="4" xfId="2" applyNumberFormat="1" applyFont="1" applyFill="1" applyBorder="1" applyAlignment="1">
      <alignment horizontal="center"/>
    </xf>
    <xf numFmtId="10" fontId="6" fillId="2" borderId="0" xfId="2" applyNumberFormat="1" applyFont="1" applyFill="1" applyBorder="1" applyAlignment="1">
      <alignment horizontal="center"/>
    </xf>
    <xf numFmtId="164" fontId="6" fillId="2" borderId="0" xfId="1" applyNumberFormat="1" applyFont="1" applyFill="1" applyBorder="1" applyAlignment="1">
      <alignment horizontal="center"/>
    </xf>
    <xf numFmtId="0" fontId="0" fillId="2" borderId="6" xfId="0" applyFill="1" applyBorder="1"/>
    <xf numFmtId="0" fontId="0" fillId="2" borderId="7" xfId="0" applyFill="1" applyBorder="1"/>
    <xf numFmtId="0" fontId="3" fillId="2" borderId="8" xfId="0" applyFont="1" applyFill="1" applyBorder="1"/>
    <xf numFmtId="0" fontId="4" fillId="0" borderId="0" xfId="0" applyFont="1" applyFill="1"/>
    <xf numFmtId="0" fontId="10" fillId="0" borderId="0" xfId="0" applyFont="1"/>
    <xf numFmtId="0" fontId="11" fillId="0" borderId="0" xfId="0" applyFont="1"/>
    <xf numFmtId="0" fontId="11" fillId="0" borderId="0" xfId="0" applyFont="1" applyAlignment="1">
      <alignment horizontal="center"/>
    </xf>
    <xf numFmtId="166" fontId="11" fillId="0" borderId="0" xfId="0" applyNumberFormat="1" applyFont="1"/>
    <xf numFmtId="165" fontId="11" fillId="0" borderId="0" xfId="0" applyNumberFormat="1" applyFont="1"/>
    <xf numFmtId="0" fontId="11" fillId="0" borderId="0" xfId="0" applyFont="1" applyAlignment="1">
      <alignment horizontal="left"/>
    </xf>
    <xf numFmtId="169" fontId="11" fillId="0" borderId="0" xfId="0" applyNumberFormat="1" applyFont="1"/>
    <xf numFmtId="42" fontId="11" fillId="0" borderId="0" xfId="0" applyNumberFormat="1" applyFont="1"/>
    <xf numFmtId="10" fontId="11" fillId="0" borderId="0" xfId="0" applyNumberFormat="1" applyFont="1"/>
    <xf numFmtId="0" fontId="0" fillId="3" borderId="0" xfId="0" applyFill="1"/>
    <xf numFmtId="0" fontId="1" fillId="0" borderId="0" xfId="0" applyFont="1"/>
    <xf numFmtId="171" fontId="1" fillId="0" borderId="0" xfId="3" applyNumberFormat="1" applyFont="1" applyProtection="1">
      <protection locked="0"/>
    </xf>
    <xf numFmtId="0" fontId="1" fillId="0" borderId="0" xfId="0" applyFont="1" applyAlignment="1">
      <alignment horizontal="left"/>
    </xf>
    <xf numFmtId="166" fontId="2" fillId="0" borderId="0" xfId="0" applyNumberFormat="1" applyFont="1"/>
    <xf numFmtId="167" fontId="2" fillId="0" borderId="0" xfId="0" applyNumberFormat="1" applyFont="1"/>
    <xf numFmtId="0" fontId="2" fillId="0" borderId="9" xfId="0" applyFont="1" applyBorder="1"/>
    <xf numFmtId="166" fontId="2" fillId="0" borderId="9" xfId="0" applyNumberFormat="1" applyFont="1" applyBorder="1"/>
    <xf numFmtId="165" fontId="2" fillId="0" borderId="9" xfId="0" applyNumberFormat="1" applyFont="1" applyBorder="1"/>
    <xf numFmtId="0" fontId="14" fillId="4" borderId="0" xfId="0" applyFont="1" applyFill="1"/>
    <xf numFmtId="0" fontId="15" fillId="4" borderId="0" xfId="0" applyFont="1" applyFill="1"/>
    <xf numFmtId="0" fontId="0" fillId="0" borderId="0" xfId="0" applyAlignment="1">
      <alignment horizontal="center"/>
    </xf>
    <xf numFmtId="0" fontId="12" fillId="0" borderId="0" xfId="0" applyFont="1" applyAlignment="1">
      <alignment horizontal="center" wrapText="1"/>
    </xf>
    <xf numFmtId="0" fontId="0" fillId="0" borderId="0" xfId="0" applyAlignment="1">
      <alignment horizontal="center" wrapText="1"/>
    </xf>
    <xf numFmtId="0" fontId="11" fillId="0" borderId="0" xfId="0" applyFont="1" applyAlignment="1">
      <alignment horizontal="right"/>
    </xf>
    <xf numFmtId="0" fontId="11" fillId="0" borderId="0" xfId="0" applyFont="1" applyAlignment="1"/>
    <xf numFmtId="0" fontId="1" fillId="0" borderId="0" xfId="0" applyFont="1" applyAlignment="1">
      <alignment horizontal="right"/>
    </xf>
    <xf numFmtId="0" fontId="5" fillId="0" borderId="0" xfId="0" applyFont="1" applyAlignment="1">
      <alignment horizontal="center"/>
    </xf>
    <xf numFmtId="0" fontId="0" fillId="0" borderId="0" xfId="0" applyAlignment="1">
      <alignment horizontal="center"/>
    </xf>
    <xf numFmtId="0" fontId="1" fillId="0" borderId="0" xfId="0" applyFont="1" applyAlignment="1">
      <alignment vertical="top" wrapText="1"/>
    </xf>
  </cellXfs>
  <cellStyles count="4">
    <cellStyle name="Currency" xfId="1" builtinId="4"/>
    <cellStyle name="Normal" xfId="0" builtinId="0"/>
    <cellStyle name="Normal 2" xfId="3"/>
    <cellStyle name="Percent" xfId="2" builtinId="5"/>
  </cellStyles>
  <dxfs count="0"/>
  <tableStyles count="0" defaultTableStyle="TableStyleMedium9" defaultPivotStyle="PivotStyleLight16"/>
  <colors>
    <mruColors>
      <color rgb="FFE532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Normal="100" zoomScaleSheetLayoutView="100" workbookViewId="0">
      <selection activeCell="N34" sqref="N34"/>
    </sheetView>
  </sheetViews>
  <sheetFormatPr defaultRowHeight="12.75" x14ac:dyDescent="0.2"/>
  <cols>
    <col min="1" max="1" width="19" bestFit="1" customWidth="1"/>
    <col min="2" max="2" width="24.140625" customWidth="1"/>
    <col min="3" max="3" width="24.42578125" customWidth="1"/>
    <col min="4" max="5" width="13.5703125" customWidth="1"/>
    <col min="6" max="6" width="12.42578125" customWidth="1"/>
    <col min="7" max="7" width="9.140625" customWidth="1"/>
  </cols>
  <sheetData>
    <row r="1" spans="1:6" s="4" customFormat="1" ht="18" x14ac:dyDescent="0.25">
      <c r="A1" s="33" t="s">
        <v>51</v>
      </c>
    </row>
    <row r="2" spans="1:6" s="4" customFormat="1" ht="18" x14ac:dyDescent="0.25">
      <c r="A2" s="33" t="s">
        <v>52</v>
      </c>
    </row>
    <row r="3" spans="1:6" ht="15.75" customHeight="1" x14ac:dyDescent="0.2"/>
    <row r="4" spans="1:6" s="42" customFormat="1" ht="8.25" customHeight="1" x14ac:dyDescent="0.3">
      <c r="A4" s="51"/>
      <c r="B4" s="52"/>
      <c r="C4" s="52"/>
      <c r="D4" s="52"/>
      <c r="E4" s="52"/>
      <c r="F4" s="52"/>
    </row>
    <row r="5" spans="1:6" s="34" customFormat="1" ht="23.25" customHeight="1" x14ac:dyDescent="0.2"/>
    <row r="6" spans="1:6" s="34" customFormat="1" x14ac:dyDescent="0.2">
      <c r="A6" s="9" t="s">
        <v>4</v>
      </c>
      <c r="C6" s="9" t="s">
        <v>34</v>
      </c>
    </row>
    <row r="7" spans="1:6" s="34" customFormat="1" ht="24" customHeight="1" x14ac:dyDescent="0.2"/>
    <row r="8" spans="1:6" s="34" customFormat="1" x14ac:dyDescent="0.2">
      <c r="A8" s="34" t="s">
        <v>5</v>
      </c>
      <c r="B8" s="43" t="s">
        <v>83</v>
      </c>
      <c r="D8" s="35">
        <v>2015</v>
      </c>
      <c r="E8" s="35" t="s">
        <v>6</v>
      </c>
      <c r="F8" s="35"/>
    </row>
    <row r="9" spans="1:6" s="34" customFormat="1" x14ac:dyDescent="0.2">
      <c r="C9" s="34" t="s">
        <v>7</v>
      </c>
      <c r="D9" s="35" t="s">
        <v>8</v>
      </c>
      <c r="E9" s="35" t="s">
        <v>9</v>
      </c>
    </row>
    <row r="10" spans="1:6" s="34" customFormat="1" x14ac:dyDescent="0.2">
      <c r="A10" s="34" t="s">
        <v>43</v>
      </c>
      <c r="B10" s="45"/>
      <c r="C10" s="34" t="s">
        <v>40</v>
      </c>
      <c r="D10" s="44">
        <f>'Rent Roll'!D23</f>
        <v>119460</v>
      </c>
      <c r="E10" s="36">
        <f>D10/B14/12</f>
        <v>905</v>
      </c>
      <c r="F10" s="37"/>
    </row>
    <row r="11" spans="1:6" s="34" customFormat="1" x14ac:dyDescent="0.2">
      <c r="C11" s="34" t="s">
        <v>11</v>
      </c>
      <c r="D11" s="44">
        <v>967.72</v>
      </c>
      <c r="E11" s="36">
        <f>D11/B14/12</f>
        <v>7.331212121212122</v>
      </c>
      <c r="F11" s="37"/>
    </row>
    <row r="12" spans="1:6" s="34" customFormat="1" x14ac:dyDescent="0.2">
      <c r="A12" s="34" t="s">
        <v>12</v>
      </c>
      <c r="B12" s="43" t="s">
        <v>73</v>
      </c>
      <c r="C12" s="43" t="s">
        <v>70</v>
      </c>
      <c r="D12" s="46">
        <f>-SUM(D10:D11)*2.4%</f>
        <v>-2890.2652800000001</v>
      </c>
      <c r="E12" s="46">
        <f>D12/B14/12</f>
        <v>-21.895949090909088</v>
      </c>
      <c r="F12" s="37"/>
    </row>
    <row r="13" spans="1:6" s="34" customFormat="1" x14ac:dyDescent="0.2">
      <c r="C13" s="48" t="s">
        <v>13</v>
      </c>
      <c r="D13" s="49">
        <f>SUM(D10:D12)</f>
        <v>117537.45471999999</v>
      </c>
      <c r="E13" s="49">
        <f>D13/B14/12</f>
        <v>890.43526303030296</v>
      </c>
      <c r="F13" s="37"/>
    </row>
    <row r="14" spans="1:6" s="34" customFormat="1" x14ac:dyDescent="0.2">
      <c r="A14" s="34" t="s">
        <v>14</v>
      </c>
      <c r="B14" s="38">
        <v>11</v>
      </c>
      <c r="F14" s="37"/>
    </row>
    <row r="15" spans="1:6" s="34" customFormat="1" x14ac:dyDescent="0.2">
      <c r="B15" s="43" t="s">
        <v>66</v>
      </c>
      <c r="C15" s="34" t="s">
        <v>16</v>
      </c>
      <c r="E15" s="35" t="s">
        <v>17</v>
      </c>
      <c r="F15" s="35" t="s">
        <v>18</v>
      </c>
    </row>
    <row r="16" spans="1:6" s="34" customFormat="1" x14ac:dyDescent="0.2">
      <c r="B16" s="43" t="s">
        <v>67</v>
      </c>
      <c r="C16" s="43" t="s">
        <v>76</v>
      </c>
      <c r="D16" s="36">
        <v>18380.04</v>
      </c>
      <c r="E16" s="36">
        <f>D16/B14</f>
        <v>1670.9127272727274</v>
      </c>
      <c r="F16" s="37">
        <f>D16/D13</f>
        <v>0.15637602535962081</v>
      </c>
    </row>
    <row r="17" spans="1:6" s="34" customFormat="1" x14ac:dyDescent="0.2">
      <c r="B17" s="43" t="s">
        <v>68</v>
      </c>
      <c r="C17" s="34" t="s">
        <v>20</v>
      </c>
      <c r="D17" s="36">
        <v>1710.72</v>
      </c>
      <c r="E17" s="36">
        <f>D17/B14</f>
        <v>155.52000000000001</v>
      </c>
      <c r="F17" s="37">
        <f>D17/D13</f>
        <v>1.4554679647226584E-2</v>
      </c>
    </row>
    <row r="18" spans="1:6" s="34" customFormat="1" x14ac:dyDescent="0.2">
      <c r="B18" s="43"/>
      <c r="C18" s="43" t="s">
        <v>77</v>
      </c>
      <c r="D18" s="34">
        <v>7890.93</v>
      </c>
      <c r="E18" s="36">
        <f>D18/B14</f>
        <v>717.35727272727274</v>
      </c>
      <c r="F18" s="37">
        <f>D18/D13</f>
        <v>6.7135450727582341E-2</v>
      </c>
    </row>
    <row r="19" spans="1:6" s="34" customFormat="1" x14ac:dyDescent="0.2">
      <c r="A19" s="34" t="s">
        <v>15</v>
      </c>
      <c r="B19" s="43" t="s">
        <v>82</v>
      </c>
      <c r="C19" s="43" t="s">
        <v>78</v>
      </c>
      <c r="D19" s="43">
        <v>860.5</v>
      </c>
      <c r="E19" s="36">
        <f>D19/B14</f>
        <v>78.227272727272734</v>
      </c>
      <c r="F19" s="37">
        <f>D19/D13</f>
        <v>7.3210705646970138E-3</v>
      </c>
    </row>
    <row r="20" spans="1:6" s="34" customFormat="1" x14ac:dyDescent="0.2">
      <c r="C20" s="43" t="s">
        <v>79</v>
      </c>
      <c r="D20" s="43">
        <v>5553.32</v>
      </c>
      <c r="E20" s="36">
        <f>D20/B14</f>
        <v>504.8472727272727</v>
      </c>
      <c r="F20" s="37">
        <f t="shared" ref="F18:F22" si="0">D20/D16</f>
        <v>0.30213862429026267</v>
      </c>
    </row>
    <row r="21" spans="1:6" s="34" customFormat="1" x14ac:dyDescent="0.2">
      <c r="A21" s="34" t="s">
        <v>19</v>
      </c>
      <c r="B21" s="45" t="s">
        <v>87</v>
      </c>
      <c r="C21" s="43" t="s">
        <v>80</v>
      </c>
      <c r="D21" s="43">
        <v>594.83000000000004</v>
      </c>
      <c r="E21" s="36">
        <f>D21/B14</f>
        <v>54.075454545454548</v>
      </c>
      <c r="F21" s="37">
        <f t="shared" si="0"/>
        <v>0.34770739805462031</v>
      </c>
    </row>
    <row r="22" spans="1:6" s="34" customFormat="1" x14ac:dyDescent="0.2">
      <c r="C22" s="43" t="s">
        <v>81</v>
      </c>
      <c r="D22" s="43">
        <v>3937.23</v>
      </c>
      <c r="E22" s="36">
        <f>D22/B14</f>
        <v>357.93</v>
      </c>
      <c r="F22" s="37">
        <f t="shared" si="0"/>
        <v>0.49895639677452464</v>
      </c>
    </row>
    <row r="23" spans="1:6" s="34" customFormat="1" x14ac:dyDescent="0.2">
      <c r="A23" s="34" t="s">
        <v>10</v>
      </c>
      <c r="B23" s="43" t="s">
        <v>71</v>
      </c>
      <c r="C23" s="34" t="s">
        <v>21</v>
      </c>
      <c r="D23" s="36">
        <v>6304.62</v>
      </c>
      <c r="E23" s="36">
        <f>D23/B14</f>
        <v>573.14727272727271</v>
      </c>
      <c r="F23" s="37">
        <f>D23/D13</f>
        <v>5.3639242188960004E-2</v>
      </c>
    </row>
    <row r="24" spans="1:6" s="34" customFormat="1" x14ac:dyDescent="0.2">
      <c r="C24" s="43" t="s">
        <v>48</v>
      </c>
      <c r="D24" s="36">
        <v>7259.73</v>
      </c>
      <c r="E24" s="36">
        <f>D24/B14</f>
        <v>659.97545454545445</v>
      </c>
      <c r="F24" s="37">
        <f>D24/D13</f>
        <v>6.1765247659091048E-2</v>
      </c>
    </row>
    <row r="25" spans="1:6" s="34" customFormat="1" x14ac:dyDescent="0.2">
      <c r="A25" s="34" t="s">
        <v>22</v>
      </c>
      <c r="B25" s="43" t="s">
        <v>72</v>
      </c>
      <c r="C25" s="34" t="s">
        <v>41</v>
      </c>
      <c r="D25" s="36">
        <v>2701.12</v>
      </c>
      <c r="E25" s="36">
        <f>D25/B14</f>
        <v>245.55636363636361</v>
      </c>
      <c r="F25" s="37">
        <f>D25/D13</f>
        <v>2.2980929835809873E-2</v>
      </c>
    </row>
    <row r="26" spans="1:6" s="34" customFormat="1" x14ac:dyDescent="0.2">
      <c r="C26" s="48" t="s">
        <v>25</v>
      </c>
      <c r="D26" s="49">
        <f>SUM(D16:D25)</f>
        <v>55193.040000000015</v>
      </c>
      <c r="E26" s="49">
        <f>D26/B14</f>
        <v>5017.5490909090922</v>
      </c>
      <c r="F26" s="50">
        <f>D26/D13</f>
        <v>0.46957831553764667</v>
      </c>
    </row>
    <row r="27" spans="1:6" s="34" customFormat="1" x14ac:dyDescent="0.2">
      <c r="A27" s="34" t="s">
        <v>23</v>
      </c>
      <c r="B27" s="43"/>
    </row>
    <row r="28" spans="1:6" s="34" customFormat="1" x14ac:dyDescent="0.2">
      <c r="C28" s="9" t="s">
        <v>26</v>
      </c>
      <c r="D28" s="47">
        <f>D13-D26</f>
        <v>62344.414719999979</v>
      </c>
    </row>
    <row r="29" spans="1:6" s="34" customFormat="1" x14ac:dyDescent="0.2">
      <c r="A29" s="34" t="s">
        <v>24</v>
      </c>
      <c r="B29" s="43"/>
    </row>
    <row r="30" spans="1:6" s="34" customFormat="1" x14ac:dyDescent="0.2">
      <c r="C30" s="9" t="s">
        <v>28</v>
      </c>
    </row>
    <row r="31" spans="1:6" s="34" customFormat="1" x14ac:dyDescent="0.2">
      <c r="A31" s="34" t="s">
        <v>11</v>
      </c>
      <c r="B31" s="43" t="s">
        <v>74</v>
      </c>
    </row>
    <row r="32" spans="1:6" s="34" customFormat="1" x14ac:dyDescent="0.2">
      <c r="C32" s="34" t="s">
        <v>29</v>
      </c>
      <c r="E32" s="39"/>
      <c r="F32" s="40">
        <f>SUM(D28/F36)</f>
        <v>1133534.8130909088</v>
      </c>
    </row>
    <row r="33" spans="1:11" s="34" customFormat="1" x14ac:dyDescent="0.2">
      <c r="A33" s="34" t="s">
        <v>42</v>
      </c>
      <c r="B33" s="43"/>
    </row>
    <row r="34" spans="1:11" s="34" customFormat="1" x14ac:dyDescent="0.2">
      <c r="A34" s="43" t="s">
        <v>84</v>
      </c>
      <c r="B34" s="43"/>
      <c r="C34" s="34" t="s">
        <v>31</v>
      </c>
      <c r="E34" s="39"/>
      <c r="F34" s="40">
        <f>F32/B14</f>
        <v>103048.6193719008</v>
      </c>
    </row>
    <row r="35" spans="1:11" s="34" customFormat="1" x14ac:dyDescent="0.2">
      <c r="A35" s="43" t="s">
        <v>85</v>
      </c>
      <c r="B35" s="43"/>
    </row>
    <row r="36" spans="1:11" s="34" customFormat="1" x14ac:dyDescent="0.2">
      <c r="A36" s="43" t="s">
        <v>86</v>
      </c>
      <c r="B36" s="43"/>
      <c r="C36" s="34" t="s">
        <v>32</v>
      </c>
      <c r="E36" s="37"/>
      <c r="F36" s="41">
        <v>5.5E-2</v>
      </c>
    </row>
    <row r="37" spans="1:11" s="34" customFormat="1" x14ac:dyDescent="0.2">
      <c r="A37" s="43" t="s">
        <v>88</v>
      </c>
    </row>
    <row r="38" spans="1:11" s="34" customFormat="1" x14ac:dyDescent="0.2"/>
    <row r="39" spans="1:11" s="34" customFormat="1" x14ac:dyDescent="0.2">
      <c r="A39" s="9" t="s">
        <v>30</v>
      </c>
      <c r="B39" s="43"/>
      <c r="C39" s="9" t="s">
        <v>27</v>
      </c>
    </row>
    <row r="40" spans="1:11" s="34" customFormat="1" x14ac:dyDescent="0.2">
      <c r="A40" s="61" t="s">
        <v>75</v>
      </c>
      <c r="B40" s="61"/>
      <c r="C40" s="34" t="s">
        <v>33</v>
      </c>
    </row>
    <row r="41" spans="1:11" s="34" customFormat="1" ht="14.25" customHeight="1" x14ac:dyDescent="0.2">
      <c r="A41" s="61"/>
      <c r="B41" s="61"/>
    </row>
    <row r="42" spans="1:11" s="42" customFormat="1" ht="7.5" customHeight="1" x14ac:dyDescent="0.2">
      <c r="A42" s="52"/>
      <c r="B42" s="52"/>
      <c r="C42" s="52"/>
      <c r="D42" s="52"/>
      <c r="E42" s="52"/>
      <c r="F42" s="52"/>
    </row>
    <row r="43" spans="1:11" ht="30.75" customHeight="1" x14ac:dyDescent="0.2">
      <c r="A43" s="54" t="s">
        <v>46</v>
      </c>
      <c r="B43" s="55"/>
      <c r="C43" s="55"/>
      <c r="D43" s="55"/>
      <c r="E43" s="55"/>
      <c r="F43" s="55"/>
      <c r="K43" s="5"/>
    </row>
    <row r="44" spans="1:11" s="4" customFormat="1" ht="33.75" customHeight="1" x14ac:dyDescent="0.25">
      <c r="A44" s="56" t="s">
        <v>44</v>
      </c>
      <c r="B44" s="57"/>
      <c r="C44" s="57"/>
      <c r="D44" s="57"/>
      <c r="E44" s="57"/>
      <c r="F44" s="57"/>
    </row>
    <row r="45" spans="1:11" s="4" customFormat="1" ht="13.5" customHeight="1" x14ac:dyDescent="0.25">
      <c r="A45" s="58" t="s">
        <v>49</v>
      </c>
      <c r="B45" s="57"/>
      <c r="C45" s="57"/>
      <c r="D45" s="57"/>
      <c r="E45" s="57"/>
      <c r="F45" s="57"/>
    </row>
    <row r="46" spans="1:11" s="4" customFormat="1" ht="13.5" customHeight="1" x14ac:dyDescent="0.25">
      <c r="A46" s="58" t="s">
        <v>50</v>
      </c>
      <c r="B46" s="57"/>
      <c r="C46" s="57"/>
      <c r="D46" s="57"/>
      <c r="E46" s="57"/>
      <c r="F46" s="57"/>
    </row>
    <row r="47" spans="1:11" s="4" customFormat="1" ht="18" x14ac:dyDescent="0.25">
      <c r="G47" s="6"/>
    </row>
    <row r="48" spans="1:11" s="8" customFormat="1" ht="15" x14ac:dyDescent="0.2">
      <c r="A48" s="7"/>
      <c r="B48" s="7"/>
      <c r="C48" s="7"/>
    </row>
    <row r="49" spans="1:4" s="8" customFormat="1" ht="15" x14ac:dyDescent="0.2">
      <c r="A49" s="7"/>
      <c r="B49" s="7"/>
      <c r="C49" s="7"/>
    </row>
    <row r="54" spans="1:4" x14ac:dyDescent="0.2">
      <c r="D54" s="43" t="s">
        <v>69</v>
      </c>
    </row>
  </sheetData>
  <mergeCells count="5">
    <mergeCell ref="A43:F43"/>
    <mergeCell ref="A44:F44"/>
    <mergeCell ref="A45:F45"/>
    <mergeCell ref="A46:F46"/>
    <mergeCell ref="A40:B41"/>
  </mergeCells>
  <phoneticPr fontId="9" type="noConversion"/>
  <printOptions horizontalCentered="1"/>
  <pageMargins left="0.511811023622047" right="0.511811023622047" top="1.49606299212598" bottom="0.59055118110236204" header="0.511811023622047" footer="0.23622047244094499"/>
  <pageSetup scale="90" orientation="portrait" r:id="rId1"/>
  <headerFooter>
    <oddHeader>&amp;L&amp;G</oddHeader>
    <oddFooter xml:space="preserve">&amp;LLast revised: &amp;D&amp;R&amp;"Arial,Bold"Coupal Markou Commercial Real Estate Inc.&amp;"Arial,Regular"&amp;K000000
150 King Street SOuth
Waterloo, Ontario, Canada, N2J 1P6
Tel: 519 742 7000
Fax: 519 742 7070
www.coupalmarkou.com 
</oddFooter>
  </headerFooter>
  <colBreaks count="1" manualBreakCount="1">
    <brk id="6" max="50"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view="pageBreakPreview" topLeftCell="A2" zoomScaleNormal="100" workbookViewId="0">
      <selection activeCell="D23" sqref="D23"/>
    </sheetView>
  </sheetViews>
  <sheetFormatPr defaultRowHeight="12.75" x14ac:dyDescent="0.2"/>
  <cols>
    <col min="2" max="2" width="23.28515625" bestFit="1" customWidth="1"/>
    <col min="3" max="3" width="15.85546875" customWidth="1"/>
    <col min="4" max="4" width="14" customWidth="1"/>
    <col min="5" max="5" width="16.42578125" customWidth="1"/>
  </cols>
  <sheetData>
    <row r="1" spans="1:5" x14ac:dyDescent="0.2">
      <c r="A1" s="9" t="s">
        <v>35</v>
      </c>
      <c r="B1" s="9"/>
      <c r="C1" s="9"/>
      <c r="D1" s="9"/>
      <c r="E1" s="9"/>
    </row>
    <row r="2" spans="1:5" x14ac:dyDescent="0.2">
      <c r="A2" s="9" t="s">
        <v>53</v>
      </c>
      <c r="B2" s="9"/>
      <c r="C2" s="9"/>
      <c r="D2" s="9"/>
      <c r="E2" s="9"/>
    </row>
    <row r="3" spans="1:5" x14ac:dyDescent="0.2">
      <c r="A3" s="9"/>
      <c r="B3" s="9"/>
      <c r="C3" s="9"/>
      <c r="D3" s="9"/>
      <c r="E3" s="9"/>
    </row>
    <row r="4" spans="1:5" x14ac:dyDescent="0.2">
      <c r="A4" s="9"/>
      <c r="B4" s="9"/>
      <c r="C4" s="9"/>
      <c r="D4" s="13">
        <v>42430</v>
      </c>
      <c r="E4" s="10"/>
    </row>
    <row r="5" spans="1:5" x14ac:dyDescent="0.2">
      <c r="A5" s="11" t="s">
        <v>36</v>
      </c>
      <c r="B5" s="11" t="s">
        <v>37</v>
      </c>
      <c r="C5" s="11" t="s">
        <v>38</v>
      </c>
      <c r="D5" s="11" t="s">
        <v>35</v>
      </c>
      <c r="E5" s="11"/>
    </row>
    <row r="7" spans="1:5" x14ac:dyDescent="0.2">
      <c r="A7" s="1">
        <v>1</v>
      </c>
      <c r="B7" s="43" t="s">
        <v>54</v>
      </c>
      <c r="C7" s="53">
        <v>2</v>
      </c>
      <c r="D7" s="2">
        <v>844</v>
      </c>
      <c r="E7" s="12"/>
    </row>
    <row r="8" spans="1:5" x14ac:dyDescent="0.2">
      <c r="A8" s="1">
        <v>2</v>
      </c>
      <c r="B8" s="43" t="s">
        <v>55</v>
      </c>
      <c r="C8" s="53">
        <v>2</v>
      </c>
      <c r="D8" s="2">
        <v>798</v>
      </c>
      <c r="E8" s="12"/>
    </row>
    <row r="9" spans="1:5" x14ac:dyDescent="0.2">
      <c r="A9" s="1">
        <v>3</v>
      </c>
      <c r="B9" s="43" t="s">
        <v>56</v>
      </c>
      <c r="C9" s="53">
        <v>3</v>
      </c>
      <c r="D9" s="2">
        <v>864</v>
      </c>
      <c r="E9" s="12"/>
    </row>
    <row r="10" spans="1:5" x14ac:dyDescent="0.2">
      <c r="A10" s="1">
        <v>4</v>
      </c>
      <c r="B10" s="43" t="s">
        <v>57</v>
      </c>
      <c r="C10" s="53">
        <v>2</v>
      </c>
      <c r="D10" s="2">
        <v>821</v>
      </c>
      <c r="E10" s="12"/>
    </row>
    <row r="11" spans="1:5" x14ac:dyDescent="0.2">
      <c r="A11" s="1">
        <v>5</v>
      </c>
      <c r="B11" s="43" t="s">
        <v>58</v>
      </c>
      <c r="C11" s="53">
        <v>3</v>
      </c>
      <c r="D11" s="2">
        <v>921</v>
      </c>
      <c r="E11" s="12"/>
    </row>
    <row r="12" spans="1:5" x14ac:dyDescent="0.2">
      <c r="A12" s="1">
        <v>6</v>
      </c>
      <c r="B12" s="43" t="s">
        <v>59</v>
      </c>
      <c r="C12" s="53">
        <v>2</v>
      </c>
      <c r="D12" s="2">
        <v>844</v>
      </c>
      <c r="E12" s="12"/>
    </row>
    <row r="13" spans="1:5" x14ac:dyDescent="0.2">
      <c r="A13" s="1"/>
      <c r="B13" s="43" t="s">
        <v>60</v>
      </c>
      <c r="C13" s="53"/>
      <c r="D13" s="2">
        <v>875</v>
      </c>
      <c r="E13" s="12"/>
    </row>
    <row r="14" spans="1:5" x14ac:dyDescent="0.2">
      <c r="A14" s="1">
        <v>7</v>
      </c>
      <c r="B14" s="43" t="s">
        <v>61</v>
      </c>
      <c r="C14" s="53">
        <v>1</v>
      </c>
      <c r="D14" s="2">
        <v>715</v>
      </c>
      <c r="E14" s="12"/>
    </row>
    <row r="15" spans="1:5" x14ac:dyDescent="0.2">
      <c r="A15" s="1">
        <v>8</v>
      </c>
      <c r="B15" s="43" t="s">
        <v>62</v>
      </c>
      <c r="C15" s="53">
        <v>2</v>
      </c>
      <c r="D15" s="2">
        <v>821</v>
      </c>
      <c r="E15" s="12"/>
    </row>
    <row r="16" spans="1:5" x14ac:dyDescent="0.2">
      <c r="A16" s="1">
        <v>9</v>
      </c>
      <c r="B16" s="43" t="s">
        <v>63</v>
      </c>
      <c r="C16" s="53">
        <v>3</v>
      </c>
      <c r="D16" s="2">
        <v>896</v>
      </c>
      <c r="E16" s="12"/>
    </row>
    <row r="17" spans="1:5" x14ac:dyDescent="0.2">
      <c r="A17" s="1">
        <v>10</v>
      </c>
      <c r="B17" s="43" t="s">
        <v>64</v>
      </c>
      <c r="C17" s="53">
        <v>2</v>
      </c>
      <c r="D17" s="2">
        <v>855</v>
      </c>
      <c r="E17" s="12"/>
    </row>
    <row r="18" spans="1:5" x14ac:dyDescent="0.2">
      <c r="A18" s="1">
        <v>11</v>
      </c>
      <c r="B18" s="43" t="s">
        <v>65</v>
      </c>
      <c r="C18" s="53">
        <v>1</v>
      </c>
      <c r="D18" s="2">
        <v>701</v>
      </c>
      <c r="E18" s="12"/>
    </row>
    <row r="19" spans="1:5" x14ac:dyDescent="0.2">
      <c r="A19" s="1"/>
      <c r="C19" s="53"/>
      <c r="D19" s="2"/>
      <c r="E19" s="12"/>
    </row>
    <row r="20" spans="1:5" x14ac:dyDescent="0.2">
      <c r="A20" s="1"/>
      <c r="D20" s="2"/>
    </row>
    <row r="21" spans="1:5" x14ac:dyDescent="0.2">
      <c r="C21" t="s">
        <v>39</v>
      </c>
      <c r="D21" s="2">
        <f>SUM(D7:D19)</f>
        <v>9955</v>
      </c>
    </row>
    <row r="22" spans="1:5" x14ac:dyDescent="0.2">
      <c r="D22" s="5"/>
    </row>
    <row r="23" spans="1:5" x14ac:dyDescent="0.2">
      <c r="C23" t="s">
        <v>45</v>
      </c>
      <c r="D23" s="2">
        <f>SUM(D21*12)</f>
        <v>119460</v>
      </c>
    </row>
  </sheetData>
  <phoneticPr fontId="9" type="noConversion"/>
  <printOptions horizontalCentered="1"/>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view="pageBreakPreview" topLeftCell="A3" zoomScaleNormal="100" zoomScaleSheetLayoutView="100" workbookViewId="0">
      <selection activeCell="N24" sqref="N24"/>
    </sheetView>
  </sheetViews>
  <sheetFormatPr defaultRowHeight="12.75" x14ac:dyDescent="0.2"/>
  <cols>
    <col min="1" max="1" width="5.7109375" customWidth="1"/>
    <col min="2" max="2" width="12.7109375" customWidth="1"/>
    <col min="3" max="3" width="2.7109375" customWidth="1"/>
    <col min="4" max="4" width="12.7109375" customWidth="1"/>
    <col min="5" max="5" width="2.7109375" customWidth="1"/>
    <col min="6" max="6" width="12.7109375" customWidth="1"/>
    <col min="7" max="7" width="2.7109375" customWidth="1"/>
    <col min="8" max="8" width="12.7109375" customWidth="1"/>
    <col min="9" max="9" width="5.7109375" customWidth="1"/>
  </cols>
  <sheetData>
    <row r="1" spans="1:9" ht="18" x14ac:dyDescent="0.25">
      <c r="A1" s="59" t="s">
        <v>3</v>
      </c>
      <c r="B1" s="60"/>
      <c r="C1" s="60"/>
      <c r="D1" s="60"/>
      <c r="E1" s="60"/>
      <c r="F1" s="60"/>
      <c r="G1" s="60"/>
      <c r="H1" s="60"/>
      <c r="I1" s="60"/>
    </row>
    <row r="2" spans="1:9" ht="18" x14ac:dyDescent="0.25">
      <c r="D2" s="3"/>
      <c r="E2" s="3"/>
    </row>
    <row r="3" spans="1:9" ht="13.5" thickBot="1" x14ac:dyDescent="0.25"/>
    <row r="4" spans="1:9" ht="13.5" thickBot="1" x14ac:dyDescent="0.25">
      <c r="B4" s="14" t="s">
        <v>0</v>
      </c>
      <c r="C4" s="15"/>
      <c r="D4" s="15" t="s">
        <v>1</v>
      </c>
      <c r="E4" s="15"/>
      <c r="F4" s="15" t="s">
        <v>2</v>
      </c>
      <c r="G4" s="15"/>
      <c r="H4" s="16" t="s">
        <v>47</v>
      </c>
    </row>
    <row r="5" spans="1:9" ht="13.5" thickTop="1" x14ac:dyDescent="0.2">
      <c r="B5" s="17"/>
      <c r="C5" s="18"/>
      <c r="D5" s="18"/>
      <c r="E5" s="18"/>
      <c r="F5" s="18"/>
      <c r="G5" s="18"/>
      <c r="H5" s="19"/>
    </row>
    <row r="6" spans="1:9" x14ac:dyDescent="0.2">
      <c r="B6" s="20">
        <v>0.04</v>
      </c>
      <c r="C6" s="21"/>
      <c r="D6" s="22">
        <f>Proforma!D28</f>
        <v>62344.414719999979</v>
      </c>
      <c r="E6" s="22"/>
      <c r="F6" s="22">
        <f t="shared" ref="F6:F30" si="0">+D6/B6</f>
        <v>1558610.3679999996</v>
      </c>
      <c r="G6" s="22"/>
      <c r="H6" s="23">
        <f>+F6/Proforma!B14</f>
        <v>141691.8516363636</v>
      </c>
    </row>
    <row r="7" spans="1:9" x14ac:dyDescent="0.2">
      <c r="B7" s="20">
        <v>4.2500000000000003E-2</v>
      </c>
      <c r="C7" s="21"/>
      <c r="D7" s="22">
        <f>Proforma!D28</f>
        <v>62344.414719999979</v>
      </c>
      <c r="E7" s="22"/>
      <c r="F7" s="22">
        <f t="shared" si="0"/>
        <v>1466927.4051764701</v>
      </c>
      <c r="G7" s="22"/>
      <c r="H7" s="23">
        <f>+F7/Proforma!B14</f>
        <v>133357.03683422456</v>
      </c>
    </row>
    <row r="8" spans="1:9" x14ac:dyDescent="0.2">
      <c r="B8" s="20">
        <v>4.4999999999999998E-2</v>
      </c>
      <c r="C8" s="21"/>
      <c r="D8" s="22">
        <f>Proforma!D28</f>
        <v>62344.414719999979</v>
      </c>
      <c r="E8" s="22"/>
      <c r="F8" s="22">
        <f t="shared" si="0"/>
        <v>1385431.4382222218</v>
      </c>
      <c r="G8" s="22"/>
      <c r="H8" s="23">
        <f>+F8/Proforma!B14</f>
        <v>125948.31256565652</v>
      </c>
    </row>
    <row r="9" spans="1:9" x14ac:dyDescent="0.2">
      <c r="B9" s="20">
        <v>4.7500000000000001E-2</v>
      </c>
      <c r="C9" s="21"/>
      <c r="D9" s="22">
        <f>Proforma!D28</f>
        <v>62344.414719999979</v>
      </c>
      <c r="E9" s="22"/>
      <c r="F9" s="22">
        <f t="shared" si="0"/>
        <v>1312513.9941052627</v>
      </c>
      <c r="G9" s="22"/>
      <c r="H9" s="23">
        <f>+F9/Proforma!B14</f>
        <v>119319.45400956934</v>
      </c>
    </row>
    <row r="10" spans="1:9" x14ac:dyDescent="0.2">
      <c r="B10" s="20">
        <v>0.05</v>
      </c>
      <c r="C10" s="21"/>
      <c r="D10" s="22">
        <f>Proforma!D28</f>
        <v>62344.414719999979</v>
      </c>
      <c r="E10" s="22"/>
      <c r="F10" s="22">
        <f t="shared" si="0"/>
        <v>1246888.2943999995</v>
      </c>
      <c r="G10" s="22"/>
      <c r="H10" s="23">
        <f>+F10/Proforma!B14</f>
        <v>113353.48130909087</v>
      </c>
    </row>
    <row r="11" spans="1:9" x14ac:dyDescent="0.2">
      <c r="B11" s="20">
        <v>5.2499999999999998E-2</v>
      </c>
      <c r="C11" s="21"/>
      <c r="D11" s="22">
        <f>Proforma!D28</f>
        <v>62344.414719999979</v>
      </c>
      <c r="E11" s="22"/>
      <c r="F11" s="22">
        <f t="shared" si="0"/>
        <v>1187512.661333333</v>
      </c>
      <c r="G11" s="22"/>
      <c r="H11" s="23">
        <f>+F11/Proforma!B14</f>
        <v>107955.69648484845</v>
      </c>
    </row>
    <row r="12" spans="1:9" x14ac:dyDescent="0.2">
      <c r="B12" s="20">
        <v>5.5E-2</v>
      </c>
      <c r="C12" s="21"/>
      <c r="D12" s="22">
        <f>Proforma!D28</f>
        <v>62344.414719999979</v>
      </c>
      <c r="E12" s="22"/>
      <c r="F12" s="22">
        <f t="shared" si="0"/>
        <v>1133534.8130909088</v>
      </c>
      <c r="G12" s="22"/>
      <c r="H12" s="23">
        <f>+F12/Proforma!B14</f>
        <v>103048.6193719008</v>
      </c>
    </row>
    <row r="13" spans="1:9" x14ac:dyDescent="0.2">
      <c r="B13" s="20">
        <v>5.7500000000000002E-2</v>
      </c>
      <c r="C13" s="21"/>
      <c r="D13" s="22">
        <f>Proforma!D28</f>
        <v>62344.414719999979</v>
      </c>
      <c r="E13" s="22"/>
      <c r="F13" s="22">
        <f t="shared" si="0"/>
        <v>1084250.6907826082</v>
      </c>
      <c r="G13" s="22"/>
      <c r="H13" s="23">
        <f>+F13/Proforma!B14</f>
        <v>98568.244616600743</v>
      </c>
    </row>
    <row r="14" spans="1:9" x14ac:dyDescent="0.2">
      <c r="B14" s="20">
        <v>0.06</v>
      </c>
      <c r="C14" s="21"/>
      <c r="D14" s="22">
        <f>Proforma!D28</f>
        <v>62344.414719999979</v>
      </c>
      <c r="E14" s="22"/>
      <c r="F14" s="22">
        <f t="shared" si="0"/>
        <v>1039073.5786666664</v>
      </c>
      <c r="G14" s="22"/>
      <c r="H14" s="23">
        <f>+F14/Proforma!B14</f>
        <v>94461.234424242401</v>
      </c>
    </row>
    <row r="15" spans="1:9" x14ac:dyDescent="0.2">
      <c r="B15" s="20">
        <v>6.25E-2</v>
      </c>
      <c r="C15" s="21"/>
      <c r="D15" s="22">
        <f>Proforma!D28</f>
        <v>62344.414719999979</v>
      </c>
      <c r="E15" s="22"/>
      <c r="F15" s="22">
        <f t="shared" si="0"/>
        <v>997510.63551999966</v>
      </c>
      <c r="G15" s="22"/>
      <c r="H15" s="23">
        <f>+F15/Proforma!B14</f>
        <v>90682.7850472727</v>
      </c>
    </row>
    <row r="16" spans="1:9" x14ac:dyDescent="0.2">
      <c r="B16" s="20">
        <v>6.5000000000000002E-2</v>
      </c>
      <c r="C16" s="21"/>
      <c r="D16" s="22">
        <f>Proforma!D28</f>
        <v>62344.414719999979</v>
      </c>
      <c r="E16" s="22"/>
      <c r="F16" s="22">
        <f t="shared" si="0"/>
        <v>959144.84184615349</v>
      </c>
      <c r="G16" s="22"/>
      <c r="H16" s="23">
        <f>+F16/Proforma!B14</f>
        <v>87194.985622377586</v>
      </c>
    </row>
    <row r="17" spans="2:8" x14ac:dyDescent="0.2">
      <c r="B17" s="20">
        <v>6.7500000000000004E-2</v>
      </c>
      <c r="C17" s="21"/>
      <c r="D17" s="22">
        <f>Proforma!D28</f>
        <v>62344.414719999979</v>
      </c>
      <c r="E17" s="22"/>
      <c r="F17" s="22">
        <f t="shared" si="0"/>
        <v>923620.95881481445</v>
      </c>
      <c r="G17" s="22"/>
      <c r="H17" s="23">
        <f>+F17/Proforma!B14</f>
        <v>83965.541710437683</v>
      </c>
    </row>
    <row r="18" spans="2:8" x14ac:dyDescent="0.2">
      <c r="B18" s="24">
        <v>7.0000000000000007E-2</v>
      </c>
      <c r="C18" s="25"/>
      <c r="D18" s="22">
        <f>Proforma!D28</f>
        <v>62344.414719999979</v>
      </c>
      <c r="E18" s="22"/>
      <c r="F18" s="22">
        <f t="shared" si="0"/>
        <v>890634.49599999958</v>
      </c>
      <c r="G18" s="22"/>
      <c r="H18" s="23">
        <f>+F18/Proforma!B14</f>
        <v>80966.772363636323</v>
      </c>
    </row>
    <row r="19" spans="2:8" x14ac:dyDescent="0.2">
      <c r="B19" s="24">
        <v>7.2499999999999995E-2</v>
      </c>
      <c r="C19" s="25"/>
      <c r="D19" s="22">
        <f>Proforma!D28</f>
        <v>62344.414719999979</v>
      </c>
      <c r="E19" s="22"/>
      <c r="F19" s="22">
        <f t="shared" si="0"/>
        <v>859922.96165517217</v>
      </c>
      <c r="G19" s="22"/>
      <c r="H19" s="23">
        <f>+F19/Proforma!B14</f>
        <v>78174.814695924739</v>
      </c>
    </row>
    <row r="20" spans="2:8" x14ac:dyDescent="0.2">
      <c r="B20" s="24">
        <v>7.4999999999999997E-2</v>
      </c>
      <c r="C20" s="25"/>
      <c r="D20" s="22">
        <f>Proforma!D28</f>
        <v>62344.414719999979</v>
      </c>
      <c r="E20" s="22"/>
      <c r="F20" s="22">
        <f t="shared" si="0"/>
        <v>831258.86293333303</v>
      </c>
      <c r="G20" s="22"/>
      <c r="H20" s="23">
        <f>+F20/Proforma!B14</f>
        <v>75568.987539393915</v>
      </c>
    </row>
    <row r="21" spans="2:8" x14ac:dyDescent="0.2">
      <c r="B21" s="24">
        <v>7.7499999999999999E-2</v>
      </c>
      <c r="C21" s="25"/>
      <c r="D21" s="22">
        <f>Proforma!D28</f>
        <v>62344.414719999979</v>
      </c>
      <c r="E21" s="22"/>
      <c r="F21" s="22">
        <f t="shared" si="0"/>
        <v>804444.06090322556</v>
      </c>
      <c r="G21" s="22"/>
      <c r="H21" s="23">
        <f>+F21/Proforma!B14</f>
        <v>73131.278263929591</v>
      </c>
    </row>
    <row r="22" spans="2:8" x14ac:dyDescent="0.2">
      <c r="B22" s="24">
        <v>0.08</v>
      </c>
      <c r="C22" s="25"/>
      <c r="D22" s="22">
        <f>Proforma!D28</f>
        <v>62344.414719999979</v>
      </c>
      <c r="E22" s="22"/>
      <c r="F22" s="22">
        <f t="shared" si="0"/>
        <v>779305.18399999978</v>
      </c>
      <c r="G22" s="22"/>
      <c r="H22" s="23">
        <f>+F22/Proforma!B14</f>
        <v>70845.9258181818</v>
      </c>
    </row>
    <row r="23" spans="2:8" x14ac:dyDescent="0.2">
      <c r="B23" s="24">
        <v>8.2500000000000004E-2</v>
      </c>
      <c r="C23" s="25"/>
      <c r="D23" s="22">
        <f>Proforma!D28</f>
        <v>62344.414719999979</v>
      </c>
      <c r="E23" s="22"/>
      <c r="F23" s="22">
        <f t="shared" si="0"/>
        <v>755689.87539393909</v>
      </c>
      <c r="G23" s="22"/>
      <c r="H23" s="23">
        <f>+F23/Proforma!B14</f>
        <v>68699.079581267186</v>
      </c>
    </row>
    <row r="24" spans="2:8" x14ac:dyDescent="0.2">
      <c r="B24" s="24">
        <v>8.5000000000000006E-2</v>
      </c>
      <c r="C24" s="25"/>
      <c r="D24" s="22">
        <f>Proforma!D28</f>
        <v>62344.414719999979</v>
      </c>
      <c r="E24" s="22"/>
      <c r="F24" s="22">
        <f t="shared" si="0"/>
        <v>733463.70258823503</v>
      </c>
      <c r="G24" s="22"/>
      <c r="H24" s="23">
        <f>+F24/Proforma!B14</f>
        <v>66678.518417112282</v>
      </c>
    </row>
    <row r="25" spans="2:8" x14ac:dyDescent="0.2">
      <c r="B25" s="24">
        <v>8.7499999999999994E-2</v>
      </c>
      <c r="C25" s="25"/>
      <c r="D25" s="22">
        <f>Proforma!D28</f>
        <v>62344.414719999979</v>
      </c>
      <c r="E25" s="22"/>
      <c r="F25" s="22">
        <f t="shared" si="0"/>
        <v>712507.59679999982</v>
      </c>
      <c r="G25" s="22"/>
      <c r="H25" s="23">
        <f>+F25/Proforma!B14</f>
        <v>64773.417890909077</v>
      </c>
    </row>
    <row r="26" spans="2:8" x14ac:dyDescent="0.2">
      <c r="B26" s="26">
        <v>0.09</v>
      </c>
      <c r="C26" s="27"/>
      <c r="D26" s="22">
        <f>Proforma!D28</f>
        <v>62344.414719999979</v>
      </c>
      <c r="E26" s="28"/>
      <c r="F26" s="28">
        <f t="shared" si="0"/>
        <v>692715.7191111109</v>
      </c>
      <c r="G26" s="28"/>
      <c r="H26" s="23">
        <f>+F26/Proforma!B14</f>
        <v>62974.156282828262</v>
      </c>
    </row>
    <row r="27" spans="2:8" x14ac:dyDescent="0.2">
      <c r="B27" s="26">
        <v>9.2499999999999999E-2</v>
      </c>
      <c r="C27" s="27"/>
      <c r="D27" s="22">
        <f>Proforma!D28</f>
        <v>62344.414719999979</v>
      </c>
      <c r="E27" s="28"/>
      <c r="F27" s="28">
        <f t="shared" si="0"/>
        <v>673993.67264864838</v>
      </c>
      <c r="G27" s="28"/>
      <c r="H27" s="23">
        <f>+F27/Proforma!B14</f>
        <v>61272.152058968037</v>
      </c>
    </row>
    <row r="28" spans="2:8" x14ac:dyDescent="0.2">
      <c r="B28" s="26">
        <v>9.5000000000000001E-2</v>
      </c>
      <c r="C28" s="27"/>
      <c r="D28" s="22">
        <f>Proforma!D28</f>
        <v>62344.414719999979</v>
      </c>
      <c r="E28" s="28"/>
      <c r="F28" s="28">
        <f t="shared" si="0"/>
        <v>656256.99705263134</v>
      </c>
      <c r="G28" s="28"/>
      <c r="H28" s="23">
        <f>+F28/Proforma!B14</f>
        <v>59659.727004784669</v>
      </c>
    </row>
    <row r="29" spans="2:8" x14ac:dyDescent="0.2">
      <c r="B29" s="26">
        <v>9.7500000000000003E-2</v>
      </c>
      <c r="C29" s="27"/>
      <c r="D29" s="22">
        <f>Proforma!D28</f>
        <v>62344.414719999979</v>
      </c>
      <c r="E29" s="28"/>
      <c r="F29" s="28">
        <f t="shared" si="0"/>
        <v>639429.89456410229</v>
      </c>
      <c r="G29" s="28"/>
      <c r="H29" s="23">
        <f>+F29/Proforma!B14</f>
        <v>58129.990414918393</v>
      </c>
    </row>
    <row r="30" spans="2:8" x14ac:dyDescent="0.2">
      <c r="B30" s="26">
        <v>0.1</v>
      </c>
      <c r="C30" s="27"/>
      <c r="D30" s="22">
        <f>Proforma!D28</f>
        <v>62344.414719999979</v>
      </c>
      <c r="E30" s="28"/>
      <c r="F30" s="28">
        <f t="shared" si="0"/>
        <v>623444.14719999977</v>
      </c>
      <c r="G30" s="28"/>
      <c r="H30" s="23">
        <f>+F30/Proforma!B14</f>
        <v>56676.740654545436</v>
      </c>
    </row>
    <row r="31" spans="2:8" ht="15.75" thickBot="1" x14ac:dyDescent="0.25">
      <c r="B31" s="29"/>
      <c r="C31" s="30"/>
      <c r="D31" s="30"/>
      <c r="E31" s="30"/>
      <c r="F31" s="30"/>
      <c r="G31" s="30"/>
      <c r="H31" s="31"/>
    </row>
    <row r="32" spans="2:8" ht="15.75" x14ac:dyDescent="0.25">
      <c r="H32" s="32"/>
    </row>
  </sheetData>
  <mergeCells count="1">
    <mergeCell ref="A1:I1"/>
  </mergeCells>
  <phoneticPr fontId="9" type="noConversion"/>
  <printOptions horizontalCentered="1"/>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Proforma</vt:lpstr>
      <vt:lpstr>Rent Roll</vt:lpstr>
      <vt:lpstr>Value Matrix</vt:lpstr>
      <vt:lpstr>Proforma!Print_Area</vt:lpstr>
    </vt:vector>
  </TitlesOfParts>
  <Company>Whitney &amp; Company Realty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ccoupal</dc:creator>
  <cp:lastModifiedBy>Rhonda Bryll</cp:lastModifiedBy>
  <cp:lastPrinted>2016-05-25T18:51:47Z</cp:lastPrinted>
  <dcterms:created xsi:type="dcterms:W3CDTF">1999-06-14T14:13:53Z</dcterms:created>
  <dcterms:modified xsi:type="dcterms:W3CDTF">2016-05-25T18:51:49Z</dcterms:modified>
</cp:coreProperties>
</file>